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pfernandez\OneDrive - People experts\Escritorio\generación declaraciónes bloque 2\DECLARACIONES BLOQUE 2 PAQUI\"/>
    </mc:Choice>
  </mc:AlternateContent>
  <xr:revisionPtr revIDLastSave="0" documentId="13_ncr:1_{7BF31CFD-DD64-4238-A2AD-DA5B0ACAF6FC}"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<sst xmlns="http://schemas.openxmlformats.org/spreadsheetml/2006/main" count="8065" uniqueCount="1828">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</sst>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6" zoomScale="70" zoomScaleNormal="70" zoomScaleSheetLayoutView="100" workbookViewId="0">
      <selection activeCell="A16" sqref="A16:L16"/>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56" t="s">
        <v>288</v>
      </c>
      <c r="B3" s="157"/>
      <c r="C3" s="157"/>
      <c r="D3" s="157"/>
      <c r="E3" s="157"/>
      <c r="F3" s="157"/>
      <c r="G3" s="157"/>
      <c r="H3" s="157"/>
      <c r="I3" s="157"/>
      <c r="J3" s="157"/>
      <c r="K3" s="197"/>
      <c r="L3" s="198"/>
    </row>
    <row r="4" spans="1:17" s="2" customFormat="1" ht="7.5" customHeight="1">
      <c r="A4" s="23"/>
      <c r="L4" s="24"/>
    </row>
    <row r="5" spans="1:17" s="2" customFormat="1" ht="15.6" customHeight="1">
      <c r="A5" s="199" t="s">
        <v>91</v>
      </c>
      <c r="B5" s="200"/>
      <c r="C5" s="200"/>
      <c r="D5" s="200"/>
      <c r="E5" s="200"/>
      <c r="F5" s="200"/>
      <c r="G5" s="200"/>
      <c r="H5" s="200"/>
      <c r="I5" s="200"/>
      <c r="J5" s="200"/>
      <c r="K5" s="204"/>
      <c r="L5" s="205"/>
    </row>
    <row r="6" spans="1:17" s="2" customFormat="1" ht="43.5" customHeight="1">
      <c r="A6" s="187" t="s">
        <v>92</v>
      </c>
      <c r="B6" s="181"/>
      <c r="C6" s="181"/>
      <c r="D6" s="181" t="s">
        <v>285</v>
      </c>
      <c r="E6" s="181"/>
      <c r="F6" s="3" t="s">
        <v>96</v>
      </c>
      <c r="G6" s="175" t="s">
        <v>93</v>
      </c>
      <c r="H6" s="176"/>
      <c r="I6" s="177"/>
      <c r="J6" s="3" t="s">
        <v>94</v>
      </c>
      <c r="K6" s="181" t="s">
        <v>95</v>
      </c>
      <c r="L6" s="188"/>
    </row>
    <row r="7" spans="1:17" ht="40.049999999999997" customHeight="1">
      <c r="A7" s="214"/>
      <c r="B7" s="182"/>
      <c r="C7" s="182"/>
      <c r="D7" s="182"/>
      <c r="E7" s="182"/>
      <c r="F7" s="17"/>
      <c r="G7" s="178"/>
      <c r="H7" s="179"/>
      <c r="I7" s="180"/>
      <c r="J7" s="17"/>
      <c r="K7" s="215"/>
      <c r="L7" s="216"/>
    </row>
    <row r="8" spans="1:17" s="2" customFormat="1" ht="15.75" customHeight="1">
      <c r="A8" s="199" t="s">
        <v>0</v>
      </c>
      <c r="B8" s="200"/>
      <c r="C8" s="200"/>
      <c r="D8" s="200"/>
      <c r="E8" s="200"/>
      <c r="F8" s="200"/>
      <c r="G8" s="200"/>
      <c r="H8" s="200"/>
      <c r="I8" s="200"/>
      <c r="J8" s="200"/>
      <c r="K8" s="204"/>
      <c r="L8" s="205"/>
    </row>
    <row r="9" spans="1:17" s="2" customFormat="1" ht="43.5" customHeight="1">
      <c r="A9" s="152" t="s">
        <v>87</v>
      </c>
      <c r="B9" s="145"/>
      <c r="C9" s="144" t="s">
        <v>796</v>
      </c>
      <c r="D9" s="155"/>
      <c r="E9" s="155"/>
      <c r="F9" s="145"/>
      <c r="G9" s="144" t="s">
        <v>2</v>
      </c>
      <c r="H9" s="145"/>
      <c r="I9" s="144" t="s">
        <v>800</v>
      </c>
      <c r="J9" s="145"/>
      <c r="K9" s="181" t="s">
        <v>85</v>
      </c>
      <c r="L9" s="188"/>
      <c r="O9" s="151" t="s">
        <v>30</v>
      </c>
      <c r="P9" s="151"/>
      <c r="Q9" s="151"/>
    </row>
    <row r="10" spans="1:17" s="2" customFormat="1" ht="49.8" customHeight="1">
      <c r="A10" s="153" t="s">
        <v>676</v>
      </c>
      <c r="B10" s="154"/>
      <c r="C10" s="146" t="str">
        <f>VLOOKUP(A10,Listado!A6:R456,6,0)</f>
        <v>G. PROYECTOS DE EDIFICACIÓN</v>
      </c>
      <c r="D10" s="146"/>
      <c r="E10" s="146"/>
      <c r="F10" s="146"/>
      <c r="G10" s="146" t="str">
        <f>VLOOKUP(A10,Listado!A6:R456,7,0)</f>
        <v>Técnico/a 2</v>
      </c>
      <c r="H10" s="146"/>
      <c r="I10" s="147" t="str">
        <f>VLOOKUP(A10,Listado!A6:R456,2,0)</f>
        <v>Técnico de Dirección de Proyectos de Estaciones Ferroviarias</v>
      </c>
      <c r="J10" s="148"/>
      <c r="K10" s="146" t="str">
        <f>VLOOKUP(A10,Listado!A6:R456,11,0)</f>
        <v>Madrid</v>
      </c>
      <c r="L10" s="217"/>
    </row>
    <row r="11" spans="1:17" s="2" customFormat="1" ht="15.75" customHeight="1">
      <c r="A11" s="218" t="s">
        <v>783</v>
      </c>
      <c r="B11" s="219"/>
      <c r="C11" s="219"/>
      <c r="D11" s="219"/>
      <c r="E11" s="219"/>
      <c r="F11" s="219"/>
      <c r="G11" s="219"/>
      <c r="H11" s="219"/>
      <c r="I11" s="219"/>
      <c r="J11" s="219"/>
      <c r="K11" s="219"/>
      <c r="L11" s="220"/>
    </row>
    <row r="12" spans="1:17" s="2" customFormat="1" ht="19.2" customHeight="1">
      <c r="A12" s="199" t="s">
        <v>1</v>
      </c>
      <c r="B12" s="200"/>
      <c r="C12" s="200"/>
      <c r="D12" s="200"/>
      <c r="E12" s="200"/>
      <c r="F12" s="200"/>
      <c r="G12" s="200"/>
      <c r="H12" s="200"/>
      <c r="I12" s="200"/>
      <c r="J12" s="200"/>
      <c r="K12" s="204"/>
      <c r="L12" s="205"/>
    </row>
    <row r="13" spans="1:17" s="2" customFormat="1" ht="22.2" customHeight="1">
      <c r="A13" s="158" t="s">
        <v>291</v>
      </c>
      <c r="B13" s="159"/>
      <c r="C13" s="159"/>
      <c r="D13" s="159"/>
      <c r="E13" s="159"/>
      <c r="F13" s="159"/>
      <c r="G13" s="159"/>
      <c r="H13" s="159"/>
      <c r="I13" s="159"/>
      <c r="J13" s="159"/>
      <c r="K13" s="159"/>
      <c r="L13" s="160"/>
    </row>
    <row r="14" spans="1:17" s="2" customFormat="1" ht="18.75" customHeight="1">
      <c r="A14" s="161" t="s">
        <v>89</v>
      </c>
      <c r="B14" s="162"/>
      <c r="C14" s="183" t="s">
        <v>88</v>
      </c>
      <c r="D14" s="184"/>
      <c r="E14" s="184"/>
      <c r="F14" s="184"/>
      <c r="G14" s="184"/>
      <c r="H14" s="184"/>
      <c r="I14" s="185"/>
      <c r="J14" s="162" t="s">
        <v>90</v>
      </c>
      <c r="K14" s="162"/>
      <c r="L14" s="165"/>
    </row>
    <row r="15" spans="1:17" ht="40.049999999999997" customHeight="1">
      <c r="A15" s="163"/>
      <c r="B15" s="164"/>
      <c r="C15" s="166"/>
      <c r="D15" s="167"/>
      <c r="E15" s="167"/>
      <c r="F15" s="167"/>
      <c r="G15" s="167"/>
      <c r="H15" s="167"/>
      <c r="I15" s="186"/>
      <c r="J15" s="166"/>
      <c r="K15" s="167"/>
      <c r="L15" s="168"/>
    </row>
    <row r="16" spans="1:17" s="2" customFormat="1" ht="18.75" customHeight="1" thickBot="1">
      <c r="A16" s="189" t="s">
        <v>292</v>
      </c>
      <c r="B16" s="190"/>
      <c r="C16" s="190"/>
      <c r="D16" s="190"/>
      <c r="E16" s="190"/>
      <c r="F16" s="190"/>
      <c r="G16" s="190"/>
      <c r="H16" s="190"/>
      <c r="I16" s="190"/>
      <c r="J16" s="190"/>
      <c r="K16" s="190"/>
      <c r="L16" s="191"/>
    </row>
    <row r="17" spans="1:12" ht="103.2" customHeight="1" thickTop="1" thickBot="1">
      <c r="A17" s="194" t="str">
        <f>VLOOKUP(A10,Listado!A6:R456,18,0)</f>
        <v>Más de 5 años de experiencia en la redacción de proyectos arquitectónicos.
Más de 1 año de experiencia en la dirección de proyectos/obras en estaciones ferroviarias.</v>
      </c>
      <c r="B17" s="195"/>
      <c r="C17" s="195"/>
      <c r="D17" s="195"/>
      <c r="E17" s="195"/>
      <c r="F17" s="195"/>
      <c r="G17" s="195"/>
      <c r="H17" s="196"/>
      <c r="I17" s="18"/>
      <c r="J17" s="192" t="s">
        <v>290</v>
      </c>
      <c r="K17" s="192"/>
      <c r="L17" s="193"/>
    </row>
    <row r="18" spans="1:12" s="2" customFormat="1" ht="19.2" customHeight="1" thickTop="1">
      <c r="A18" s="169" t="s">
        <v>293</v>
      </c>
      <c r="B18" s="170"/>
      <c r="C18" s="170"/>
      <c r="D18" s="170"/>
      <c r="E18" s="170"/>
      <c r="F18" s="170"/>
      <c r="G18" s="170"/>
      <c r="H18" s="170"/>
      <c r="I18" s="170"/>
      <c r="J18" s="170"/>
      <c r="K18" s="170"/>
      <c r="L18" s="25"/>
    </row>
    <row r="19" spans="1:12" s="2" customFormat="1" ht="113.4" customHeight="1">
      <c r="A19" s="201" t="s">
        <v>1827</v>
      </c>
      <c r="B19" s="202"/>
      <c r="C19" s="202"/>
      <c r="D19" s="202"/>
      <c r="E19" s="202"/>
      <c r="F19" s="202"/>
      <c r="G19" s="202"/>
      <c r="H19" s="202"/>
      <c r="I19" s="202"/>
      <c r="J19" s="202"/>
      <c r="K19" s="202"/>
      <c r="L19" s="203"/>
    </row>
    <row r="20" spans="1:12" s="2" customFormat="1" ht="52.5" customHeight="1">
      <c r="A20" s="171" t="s">
        <v>784</v>
      </c>
      <c r="B20" s="172"/>
      <c r="C20" s="172"/>
      <c r="D20" s="172"/>
      <c r="E20" s="172"/>
      <c r="F20" s="172"/>
      <c r="G20" s="172"/>
      <c r="H20" s="172"/>
      <c r="I20" s="172"/>
      <c r="J20" s="173"/>
      <c r="K20" s="174"/>
      <c r="L20" s="26">
        <v>15</v>
      </c>
    </row>
    <row r="21" spans="1:12" s="4" customFormat="1" ht="40.049999999999997" customHeight="1">
      <c r="A21" s="27" t="s">
        <v>294</v>
      </c>
      <c r="B21" s="13" t="s">
        <v>295</v>
      </c>
      <c r="C21" s="221" t="s">
        <v>101</v>
      </c>
      <c r="D21" s="222"/>
      <c r="E21" s="221" t="s">
        <v>37</v>
      </c>
      <c r="F21" s="222"/>
      <c r="G21" s="221" t="s">
        <v>296</v>
      </c>
      <c r="H21" s="223"/>
      <c r="I21" s="222"/>
      <c r="J21" s="13" t="s">
        <v>97</v>
      </c>
      <c r="K21" s="13" t="s">
        <v>98</v>
      </c>
      <c r="L21" s="28" t="s">
        <v>99</v>
      </c>
    </row>
    <row r="22" spans="1:12" s="5" customFormat="1" ht="16.95" customHeight="1">
      <c r="A22" s="142"/>
      <c r="B22" s="143"/>
      <c r="C22" s="206"/>
      <c r="D22" s="207"/>
      <c r="E22" s="149"/>
      <c r="F22" s="150"/>
      <c r="G22" s="210"/>
      <c r="H22" s="210"/>
      <c r="I22" s="210"/>
      <c r="J22" s="14" t="str">
        <f>IF(OR(ISBLANK(A22),ISBLANK(B22)),"",(B22-A22)+1)</f>
        <v/>
      </c>
      <c r="K22" s="15">
        <f>15/1826</f>
        <v>8.2146768893756848E-3</v>
      </c>
      <c r="L22" s="29" t="str">
        <f>IFERROR(ROUND(J22*K22,4),"")</f>
        <v/>
      </c>
    </row>
    <row r="23" spans="1:12" s="5" customFormat="1" ht="16.95" customHeight="1">
      <c r="A23" s="142"/>
      <c r="B23" s="143"/>
      <c r="C23" s="206"/>
      <c r="D23" s="207"/>
      <c r="E23" s="208"/>
      <c r="F23" s="209"/>
      <c r="G23" s="210"/>
      <c r="H23" s="210"/>
      <c r="I23" s="210"/>
      <c r="J23" s="14" t="str">
        <f t="shared" ref="J23:J35" si="0">IF(OR(ISBLANK(A23),ISBLANK(B23)),"",(B23-A23)+1)</f>
        <v/>
      </c>
      <c r="K23" s="15">
        <f t="shared" ref="K23:K35" si="1">15/1826</f>
        <v>8.2146768893756848E-3</v>
      </c>
      <c r="L23" s="29" t="str">
        <f t="shared" ref="L23:L35" si="2">IFERROR(ROUND(J23*K23,4),"")</f>
        <v/>
      </c>
    </row>
    <row r="24" spans="1:12" s="5" customFormat="1" ht="16.95" customHeight="1">
      <c r="A24" s="142"/>
      <c r="B24" s="143"/>
      <c r="C24" s="206"/>
      <c r="D24" s="207"/>
      <c r="E24" s="208"/>
      <c r="F24" s="209"/>
      <c r="G24" s="224"/>
      <c r="H24" s="224"/>
      <c r="I24" s="224"/>
      <c r="J24" s="14" t="str">
        <f t="shared" si="0"/>
        <v/>
      </c>
      <c r="K24" s="15">
        <f t="shared" si="1"/>
        <v>8.2146768893756848E-3</v>
      </c>
      <c r="L24" s="29" t="str">
        <f t="shared" si="2"/>
        <v/>
      </c>
    </row>
    <row r="25" spans="1:12" s="5" customFormat="1" ht="16.95" customHeight="1">
      <c r="A25" s="142"/>
      <c r="B25" s="143"/>
      <c r="C25" s="206"/>
      <c r="D25" s="207"/>
      <c r="E25" s="208"/>
      <c r="F25" s="209"/>
      <c r="G25" s="224"/>
      <c r="H25" s="224"/>
      <c r="I25" s="224"/>
      <c r="J25" s="14" t="str">
        <f t="shared" si="0"/>
        <v/>
      </c>
      <c r="K25" s="15">
        <f t="shared" si="1"/>
        <v>8.2146768893756848E-3</v>
      </c>
      <c r="L25" s="29" t="str">
        <f t="shared" si="2"/>
        <v/>
      </c>
    </row>
    <row r="26" spans="1:12" s="5" customFormat="1" ht="16.95" customHeight="1">
      <c r="A26" s="142"/>
      <c r="B26" s="143"/>
      <c r="C26" s="206"/>
      <c r="D26" s="207"/>
      <c r="E26" s="208"/>
      <c r="F26" s="209"/>
      <c r="G26" s="224"/>
      <c r="H26" s="224"/>
      <c r="I26" s="224"/>
      <c r="J26" s="14" t="str">
        <f t="shared" si="0"/>
        <v/>
      </c>
      <c r="K26" s="15">
        <f t="shared" si="1"/>
        <v>8.2146768893756848E-3</v>
      </c>
      <c r="L26" s="29" t="str">
        <f t="shared" si="2"/>
        <v/>
      </c>
    </row>
    <row r="27" spans="1:12" s="5" customFormat="1" ht="16.95" customHeight="1">
      <c r="A27" s="142"/>
      <c r="B27" s="143"/>
      <c r="C27" s="206"/>
      <c r="D27" s="207"/>
      <c r="E27" s="208"/>
      <c r="F27" s="209"/>
      <c r="G27" s="224"/>
      <c r="H27" s="224"/>
      <c r="I27" s="224"/>
      <c r="J27" s="14" t="str">
        <f t="shared" si="0"/>
        <v/>
      </c>
      <c r="K27" s="15">
        <f t="shared" si="1"/>
        <v>8.2146768893756848E-3</v>
      </c>
      <c r="L27" s="29" t="str">
        <f t="shared" si="2"/>
        <v/>
      </c>
    </row>
    <row r="28" spans="1:12" s="5" customFormat="1" ht="16.95" customHeight="1">
      <c r="A28" s="142"/>
      <c r="B28" s="143"/>
      <c r="C28" s="206"/>
      <c r="D28" s="207"/>
      <c r="E28" s="208"/>
      <c r="F28" s="209"/>
      <c r="G28" s="224"/>
      <c r="H28" s="224"/>
      <c r="I28" s="224"/>
      <c r="J28" s="14" t="str">
        <f t="shared" si="0"/>
        <v/>
      </c>
      <c r="K28" s="15">
        <f t="shared" si="1"/>
        <v>8.2146768893756848E-3</v>
      </c>
      <c r="L28" s="29" t="str">
        <f t="shared" si="2"/>
        <v/>
      </c>
    </row>
    <row r="29" spans="1:12" s="5" customFormat="1" ht="16.95" customHeight="1">
      <c r="A29" s="142"/>
      <c r="B29" s="143"/>
      <c r="C29" s="206"/>
      <c r="D29" s="207"/>
      <c r="E29" s="208"/>
      <c r="F29" s="209"/>
      <c r="G29" s="224"/>
      <c r="H29" s="224"/>
      <c r="I29" s="224"/>
      <c r="J29" s="14" t="str">
        <f t="shared" si="0"/>
        <v/>
      </c>
      <c r="K29" s="15">
        <f t="shared" si="1"/>
        <v>8.2146768893756848E-3</v>
      </c>
      <c r="L29" s="29" t="str">
        <f t="shared" si="2"/>
        <v/>
      </c>
    </row>
    <row r="30" spans="1:12" s="5" customFormat="1" ht="16.95" customHeight="1">
      <c r="A30" s="142"/>
      <c r="B30" s="143"/>
      <c r="C30" s="206"/>
      <c r="D30" s="207"/>
      <c r="E30" s="208"/>
      <c r="F30" s="209"/>
      <c r="G30" s="224"/>
      <c r="H30" s="224"/>
      <c r="I30" s="224"/>
      <c r="J30" s="14" t="str">
        <f t="shared" si="0"/>
        <v/>
      </c>
      <c r="K30" s="15">
        <f t="shared" si="1"/>
        <v>8.2146768893756848E-3</v>
      </c>
      <c r="L30" s="29" t="str">
        <f t="shared" si="2"/>
        <v/>
      </c>
    </row>
    <row r="31" spans="1:12" s="5" customFormat="1" ht="16.95" customHeight="1">
      <c r="A31" s="142"/>
      <c r="B31" s="143"/>
      <c r="C31" s="206"/>
      <c r="D31" s="207"/>
      <c r="E31" s="208"/>
      <c r="F31" s="209"/>
      <c r="G31" s="224"/>
      <c r="H31" s="224"/>
      <c r="I31" s="224"/>
      <c r="J31" s="14" t="str">
        <f t="shared" si="0"/>
        <v/>
      </c>
      <c r="K31" s="15">
        <f t="shared" si="1"/>
        <v>8.2146768893756848E-3</v>
      </c>
      <c r="L31" s="29" t="str">
        <f t="shared" si="2"/>
        <v/>
      </c>
    </row>
    <row r="32" spans="1:12" s="5" customFormat="1" ht="16.95" customHeight="1">
      <c r="A32" s="142"/>
      <c r="B32" s="143"/>
      <c r="C32" s="206"/>
      <c r="D32" s="207"/>
      <c r="E32" s="208"/>
      <c r="F32" s="209"/>
      <c r="G32" s="224"/>
      <c r="H32" s="224"/>
      <c r="I32" s="224"/>
      <c r="J32" s="14" t="str">
        <f t="shared" si="0"/>
        <v/>
      </c>
      <c r="K32" s="15">
        <f t="shared" si="1"/>
        <v>8.2146768893756848E-3</v>
      </c>
      <c r="L32" s="29" t="str">
        <f t="shared" si="2"/>
        <v/>
      </c>
    </row>
    <row r="33" spans="1:12" s="5" customFormat="1" ht="16.95" customHeight="1">
      <c r="A33" s="142"/>
      <c r="B33" s="143"/>
      <c r="C33" s="206"/>
      <c r="D33" s="207"/>
      <c r="E33" s="208"/>
      <c r="F33" s="209"/>
      <c r="G33" s="224"/>
      <c r="H33" s="224"/>
      <c r="I33" s="224"/>
      <c r="J33" s="14" t="str">
        <f t="shared" si="0"/>
        <v/>
      </c>
      <c r="K33" s="15">
        <f t="shared" si="1"/>
        <v>8.2146768893756848E-3</v>
      </c>
      <c r="L33" s="29" t="str">
        <f t="shared" si="2"/>
        <v/>
      </c>
    </row>
    <row r="34" spans="1:12" s="5" customFormat="1" ht="16.95" customHeight="1">
      <c r="A34" s="142"/>
      <c r="B34" s="143"/>
      <c r="C34" s="206"/>
      <c r="D34" s="207"/>
      <c r="E34" s="208"/>
      <c r="F34" s="209"/>
      <c r="G34" s="224"/>
      <c r="H34" s="224"/>
      <c r="I34" s="224"/>
      <c r="J34" s="14" t="str">
        <f>IF(OR(ISBLANK(A34),ISBLANK(B34)),"",(B34-A34)+1)</f>
        <v/>
      </c>
      <c r="K34" s="15">
        <f t="shared" si="1"/>
        <v>8.2146768893756848E-3</v>
      </c>
      <c r="L34" s="29" t="str">
        <f t="shared" si="2"/>
        <v/>
      </c>
    </row>
    <row r="35" spans="1:12" s="5" customFormat="1" ht="16.95" customHeight="1">
      <c r="A35" s="142"/>
      <c r="B35" s="143"/>
      <c r="C35" s="206"/>
      <c r="D35" s="207"/>
      <c r="E35" s="208"/>
      <c r="F35" s="209"/>
      <c r="G35" s="224"/>
      <c r="H35" s="224"/>
      <c r="I35" s="224"/>
      <c r="J35" s="14" t="str">
        <f t="shared" si="0"/>
        <v/>
      </c>
      <c r="K35" s="15">
        <f t="shared" si="1"/>
        <v>8.2146768893756848E-3</v>
      </c>
      <c r="L35" s="29" t="str">
        <f t="shared" si="2"/>
        <v/>
      </c>
    </row>
    <row r="36" spans="1:12" s="6" customFormat="1" ht="44.25" customHeight="1">
      <c r="A36" s="225" t="s">
        <v>100</v>
      </c>
      <c r="B36" s="226"/>
      <c r="C36" s="226"/>
      <c r="D36" s="226"/>
      <c r="E36" s="226"/>
      <c r="F36" s="226"/>
      <c r="G36" s="226"/>
      <c r="H36" s="226"/>
      <c r="I36" s="226"/>
      <c r="J36" s="226"/>
      <c r="K36" s="227"/>
      <c r="L36" s="30">
        <f>MIN(15,ROUND(SUM(L22:L35),4))</f>
        <v>0</v>
      </c>
    </row>
    <row r="37" spans="1:12" s="2" customFormat="1" ht="51" customHeight="1">
      <c r="A37" s="211" t="s">
        <v>797</v>
      </c>
      <c r="B37" s="212"/>
      <c r="C37" s="212"/>
      <c r="D37" s="212"/>
      <c r="E37" s="212"/>
      <c r="F37" s="212"/>
      <c r="G37" s="212"/>
      <c r="H37" s="212"/>
      <c r="I37" s="212"/>
      <c r="J37" s="212"/>
      <c r="K37" s="213"/>
      <c r="L37" s="31">
        <v>25</v>
      </c>
    </row>
    <row r="38" spans="1:12" s="4" customFormat="1" ht="40.049999999999997" customHeight="1">
      <c r="A38" s="27" t="s">
        <v>294</v>
      </c>
      <c r="B38" s="13" t="s">
        <v>295</v>
      </c>
      <c r="C38" s="221" t="s">
        <v>101</v>
      </c>
      <c r="D38" s="222"/>
      <c r="E38" s="221" t="s">
        <v>37</v>
      </c>
      <c r="F38" s="222"/>
      <c r="G38" s="221" t="s">
        <v>296</v>
      </c>
      <c r="H38" s="223"/>
      <c r="I38" s="222"/>
      <c r="J38" s="13" t="s">
        <v>97</v>
      </c>
      <c r="K38" s="13" t="s">
        <v>98</v>
      </c>
      <c r="L38" s="28" t="s">
        <v>99</v>
      </c>
    </row>
    <row r="39" spans="1:12" s="5" customFormat="1" ht="16.95" customHeight="1">
      <c r="A39" s="142"/>
      <c r="B39" s="143"/>
      <c r="C39" s="206"/>
      <c r="D39" s="207"/>
      <c r="E39" s="208"/>
      <c r="F39" s="209"/>
      <c r="G39" s="210"/>
      <c r="H39" s="210"/>
      <c r="I39" s="210"/>
      <c r="J39" s="14" t="str">
        <f>IF(OR(ISBLANK(A39),ISBLANK(B39)),"",(B39-A39)+1)</f>
        <v/>
      </c>
      <c r="K39" s="15">
        <f>25/1826</f>
        <v>1.3691128148959474E-2</v>
      </c>
      <c r="L39" s="29" t="str">
        <f>IFERROR(ROUND(J39*K39,4),"")</f>
        <v/>
      </c>
    </row>
    <row r="40" spans="1:12" s="5" customFormat="1" ht="16.95" customHeight="1">
      <c r="A40" s="142"/>
      <c r="B40" s="143"/>
      <c r="C40" s="206"/>
      <c r="D40" s="207"/>
      <c r="E40" s="208"/>
      <c r="F40" s="209"/>
      <c r="G40" s="210"/>
      <c r="H40" s="210"/>
      <c r="I40" s="210"/>
      <c r="J40" s="14" t="str">
        <f t="shared" ref="J40:J52" si="3">IF(OR(ISBLANK(A40),ISBLANK(B40)),"",(B40-A40)+1)</f>
        <v/>
      </c>
      <c r="K40" s="15">
        <f t="shared" ref="K40:K52" si="4">25/1826</f>
        <v>1.3691128148959474E-2</v>
      </c>
      <c r="L40" s="29" t="str">
        <f t="shared" ref="L40:L52" si="5">IFERROR(ROUND(J40*K40,4),"")</f>
        <v/>
      </c>
    </row>
    <row r="41" spans="1:12" s="5" customFormat="1" ht="16.95" customHeight="1">
      <c r="A41" s="142"/>
      <c r="B41" s="143"/>
      <c r="C41" s="228"/>
      <c r="D41" s="229"/>
      <c r="E41" s="230"/>
      <c r="F41" s="231"/>
      <c r="G41" s="232"/>
      <c r="H41" s="232"/>
      <c r="I41" s="232"/>
      <c r="J41" s="14" t="str">
        <f t="shared" si="3"/>
        <v/>
      </c>
      <c r="K41" s="15">
        <f t="shared" si="4"/>
        <v>1.3691128148959474E-2</v>
      </c>
      <c r="L41" s="29" t="str">
        <f t="shared" si="5"/>
        <v/>
      </c>
    </row>
    <row r="42" spans="1:12" s="5" customFormat="1" ht="16.95" customHeight="1">
      <c r="A42" s="142"/>
      <c r="B42" s="143"/>
      <c r="C42" s="228"/>
      <c r="D42" s="229"/>
      <c r="E42" s="230"/>
      <c r="F42" s="231"/>
      <c r="G42" s="232"/>
      <c r="H42" s="232"/>
      <c r="I42" s="232"/>
      <c r="J42" s="14" t="str">
        <f t="shared" si="3"/>
        <v/>
      </c>
      <c r="K42" s="15">
        <f t="shared" si="4"/>
        <v>1.3691128148959474E-2</v>
      </c>
      <c r="L42" s="29" t="str">
        <f t="shared" si="5"/>
        <v/>
      </c>
    </row>
    <row r="43" spans="1:12" s="5" customFormat="1" ht="16.95" customHeight="1">
      <c r="A43" s="142"/>
      <c r="B43" s="143"/>
      <c r="C43" s="228"/>
      <c r="D43" s="229"/>
      <c r="E43" s="230"/>
      <c r="F43" s="231"/>
      <c r="G43" s="232"/>
      <c r="H43" s="232"/>
      <c r="I43" s="232"/>
      <c r="J43" s="14" t="str">
        <f t="shared" si="3"/>
        <v/>
      </c>
      <c r="K43" s="15">
        <f t="shared" si="4"/>
        <v>1.3691128148959474E-2</v>
      </c>
      <c r="L43" s="29" t="str">
        <f t="shared" si="5"/>
        <v/>
      </c>
    </row>
    <row r="44" spans="1:12" s="5" customFormat="1" ht="16.95" customHeight="1">
      <c r="A44" s="142"/>
      <c r="B44" s="143"/>
      <c r="C44" s="228"/>
      <c r="D44" s="229"/>
      <c r="E44" s="230"/>
      <c r="F44" s="231"/>
      <c r="G44" s="232"/>
      <c r="H44" s="232"/>
      <c r="I44" s="232"/>
      <c r="J44" s="14" t="str">
        <f t="shared" si="3"/>
        <v/>
      </c>
      <c r="K44" s="15">
        <f t="shared" si="4"/>
        <v>1.3691128148959474E-2</v>
      </c>
      <c r="L44" s="29" t="str">
        <f t="shared" si="5"/>
        <v/>
      </c>
    </row>
    <row r="45" spans="1:12" s="5" customFormat="1" ht="16.95" customHeight="1">
      <c r="A45" s="142"/>
      <c r="B45" s="143"/>
      <c r="C45" s="228"/>
      <c r="D45" s="229"/>
      <c r="E45" s="230"/>
      <c r="F45" s="231"/>
      <c r="G45" s="232"/>
      <c r="H45" s="232"/>
      <c r="I45" s="232"/>
      <c r="J45" s="14" t="str">
        <f t="shared" si="3"/>
        <v/>
      </c>
      <c r="K45" s="15">
        <f t="shared" si="4"/>
        <v>1.3691128148959474E-2</v>
      </c>
      <c r="L45" s="29" t="str">
        <f t="shared" si="5"/>
        <v/>
      </c>
    </row>
    <row r="46" spans="1:12" s="5" customFormat="1" ht="16.95" customHeight="1">
      <c r="A46" s="142"/>
      <c r="B46" s="143"/>
      <c r="C46" s="228"/>
      <c r="D46" s="229"/>
      <c r="E46" s="230"/>
      <c r="F46" s="231"/>
      <c r="G46" s="232"/>
      <c r="H46" s="232"/>
      <c r="I46" s="232"/>
      <c r="J46" s="14" t="str">
        <f t="shared" si="3"/>
        <v/>
      </c>
      <c r="K46" s="15">
        <f t="shared" si="4"/>
        <v>1.3691128148959474E-2</v>
      </c>
      <c r="L46" s="29" t="str">
        <f t="shared" si="5"/>
        <v/>
      </c>
    </row>
    <row r="47" spans="1:12" s="5" customFormat="1" ht="16.95" customHeight="1">
      <c r="A47" s="142"/>
      <c r="B47" s="143"/>
      <c r="C47" s="228"/>
      <c r="D47" s="229"/>
      <c r="E47" s="230"/>
      <c r="F47" s="231"/>
      <c r="G47" s="232"/>
      <c r="H47" s="232"/>
      <c r="I47" s="232"/>
      <c r="J47" s="14" t="str">
        <f t="shared" si="3"/>
        <v/>
      </c>
      <c r="K47" s="15">
        <f t="shared" si="4"/>
        <v>1.3691128148959474E-2</v>
      </c>
      <c r="L47" s="29" t="str">
        <f t="shared" si="5"/>
        <v/>
      </c>
    </row>
    <row r="48" spans="1:12" s="5" customFormat="1" ht="16.95" customHeight="1">
      <c r="A48" s="142"/>
      <c r="B48" s="143"/>
      <c r="C48" s="228"/>
      <c r="D48" s="229"/>
      <c r="E48" s="230"/>
      <c r="F48" s="231"/>
      <c r="G48" s="232"/>
      <c r="H48" s="232"/>
      <c r="I48" s="232"/>
      <c r="J48" s="14" t="str">
        <f t="shared" si="3"/>
        <v/>
      </c>
      <c r="K48" s="15">
        <f t="shared" si="4"/>
        <v>1.3691128148959474E-2</v>
      </c>
      <c r="L48" s="29" t="str">
        <f t="shared" si="5"/>
        <v/>
      </c>
    </row>
    <row r="49" spans="1:12" s="5" customFormat="1" ht="16.95" customHeight="1">
      <c r="A49" s="142"/>
      <c r="B49" s="143"/>
      <c r="C49" s="228"/>
      <c r="D49" s="229"/>
      <c r="E49" s="230"/>
      <c r="F49" s="231"/>
      <c r="G49" s="232"/>
      <c r="H49" s="232"/>
      <c r="I49" s="232"/>
      <c r="J49" s="14" t="str">
        <f t="shared" si="3"/>
        <v/>
      </c>
      <c r="K49" s="15">
        <f t="shared" si="4"/>
        <v>1.3691128148959474E-2</v>
      </c>
      <c r="L49" s="29" t="str">
        <f t="shared" si="5"/>
        <v/>
      </c>
    </row>
    <row r="50" spans="1:12" s="5" customFormat="1" ht="16.95" customHeight="1">
      <c r="A50" s="142"/>
      <c r="B50" s="143"/>
      <c r="C50" s="228"/>
      <c r="D50" s="229"/>
      <c r="E50" s="230"/>
      <c r="F50" s="231"/>
      <c r="G50" s="232"/>
      <c r="H50" s="232"/>
      <c r="I50" s="232"/>
      <c r="J50" s="14" t="str">
        <f t="shared" si="3"/>
        <v/>
      </c>
      <c r="K50" s="15">
        <f t="shared" si="4"/>
        <v>1.3691128148959474E-2</v>
      </c>
      <c r="L50" s="29" t="str">
        <f t="shared" si="5"/>
        <v/>
      </c>
    </row>
    <row r="51" spans="1:12" s="5" customFormat="1" ht="16.95" customHeight="1">
      <c r="A51" s="142"/>
      <c r="B51" s="143"/>
      <c r="C51" s="228"/>
      <c r="D51" s="229"/>
      <c r="E51" s="230"/>
      <c r="F51" s="231"/>
      <c r="G51" s="232"/>
      <c r="H51" s="232"/>
      <c r="I51" s="232"/>
      <c r="J51" s="14" t="str">
        <f t="shared" si="3"/>
        <v/>
      </c>
      <c r="K51" s="15">
        <f t="shared" si="4"/>
        <v>1.3691128148959474E-2</v>
      </c>
      <c r="L51" s="29" t="str">
        <f t="shared" si="5"/>
        <v/>
      </c>
    </row>
    <row r="52" spans="1:12" s="5" customFormat="1" ht="16.95" customHeight="1">
      <c r="A52" s="142"/>
      <c r="B52" s="143"/>
      <c r="C52" s="233"/>
      <c r="D52" s="234"/>
      <c r="E52" s="230"/>
      <c r="F52" s="231"/>
      <c r="G52" s="235"/>
      <c r="H52" s="235"/>
      <c r="I52" s="235"/>
      <c r="J52" s="14" t="str">
        <f t="shared" si="3"/>
        <v/>
      </c>
      <c r="K52" s="15">
        <f t="shared" si="4"/>
        <v>1.3691128148959474E-2</v>
      </c>
      <c r="L52" s="29" t="str">
        <f t="shared" si="5"/>
        <v/>
      </c>
    </row>
    <row r="53" spans="1:12" s="5" customFormat="1" ht="44.25" customHeight="1">
      <c r="A53" s="236" t="s">
        <v>102</v>
      </c>
      <c r="B53" s="237"/>
      <c r="C53" s="237"/>
      <c r="D53" s="237"/>
      <c r="E53" s="237"/>
      <c r="F53" s="237"/>
      <c r="G53" s="237"/>
      <c r="H53" s="237"/>
      <c r="I53" s="237"/>
      <c r="J53" s="237"/>
      <c r="K53" s="238"/>
      <c r="L53" s="32">
        <f>MIN(25,ROUND(SUM(L39:L52),4))</f>
        <v>0</v>
      </c>
    </row>
    <row r="54" spans="1:12" s="7" customFormat="1" ht="50.25" customHeight="1">
      <c r="A54" s="239" t="s">
        <v>798</v>
      </c>
      <c r="B54" s="240"/>
      <c r="C54" s="240"/>
      <c r="D54" s="240"/>
      <c r="E54" s="240"/>
      <c r="F54" s="240"/>
      <c r="G54" s="240"/>
      <c r="H54" s="240"/>
      <c r="I54" s="240"/>
      <c r="J54" s="240"/>
      <c r="K54" s="241"/>
      <c r="L54" s="33">
        <v>15</v>
      </c>
    </row>
    <row r="55" spans="1:12" s="4" customFormat="1" ht="49.2" customHeight="1">
      <c r="A55" s="27" t="s">
        <v>294</v>
      </c>
      <c r="B55" s="13" t="s">
        <v>295</v>
      </c>
      <c r="C55" s="221" t="s">
        <v>101</v>
      </c>
      <c r="D55" s="222"/>
      <c r="E55" s="221" t="s">
        <v>37</v>
      </c>
      <c r="F55" s="222"/>
      <c r="G55" s="221" t="s">
        <v>296</v>
      </c>
      <c r="H55" s="223"/>
      <c r="I55" s="222"/>
      <c r="J55" s="13" t="s">
        <v>97</v>
      </c>
      <c r="K55" s="13" t="s">
        <v>98</v>
      </c>
      <c r="L55" s="28" t="s">
        <v>99</v>
      </c>
    </row>
    <row r="56" spans="1:12" s="5" customFormat="1" ht="16.95" customHeight="1">
      <c r="A56" s="142"/>
      <c r="B56" s="143"/>
      <c r="C56" s="206"/>
      <c r="D56" s="207"/>
      <c r="E56" s="208"/>
      <c r="F56" s="209"/>
      <c r="G56" s="210"/>
      <c r="H56" s="210"/>
      <c r="I56" s="210"/>
      <c r="J56" s="14" t="str">
        <f>IF(OR(ISBLANK(A56),ISBLANK(B56)),"",(B56-A56)+1)</f>
        <v/>
      </c>
      <c r="K56" s="15">
        <f>15/1826</f>
        <v>8.2146768893756848E-3</v>
      </c>
      <c r="L56" s="29" t="str">
        <f>IFERROR(ROUND(J56*K56,4),"")</f>
        <v/>
      </c>
    </row>
    <row r="57" spans="1:12" s="5" customFormat="1" ht="16.95" customHeight="1">
      <c r="A57" s="142"/>
      <c r="B57" s="143"/>
      <c r="C57" s="228"/>
      <c r="D57" s="229"/>
      <c r="E57" s="230"/>
      <c r="F57" s="231"/>
      <c r="G57" s="232"/>
      <c r="H57" s="232"/>
      <c r="I57" s="232"/>
      <c r="J57" s="14" t="str">
        <f t="shared" ref="J57:J69" si="6">IF(OR(ISBLANK(A57),ISBLANK(B57)),"",(B57-A57)+1)</f>
        <v/>
      </c>
      <c r="K57" s="15">
        <f t="shared" ref="K57:K69" si="7">15/1826</f>
        <v>8.2146768893756848E-3</v>
      </c>
      <c r="L57" s="29" t="str">
        <f t="shared" ref="L57:L69" si="8">IFERROR(ROUND(J57*K57,4),"")</f>
        <v/>
      </c>
    </row>
    <row r="58" spans="1:12" s="5" customFormat="1" ht="16.95" customHeight="1">
      <c r="A58" s="142"/>
      <c r="B58" s="143"/>
      <c r="C58" s="228"/>
      <c r="D58" s="229"/>
      <c r="E58" s="230"/>
      <c r="F58" s="231"/>
      <c r="G58" s="232"/>
      <c r="H58" s="232"/>
      <c r="I58" s="232"/>
      <c r="J58" s="14" t="str">
        <f t="shared" si="6"/>
        <v/>
      </c>
      <c r="K58" s="15">
        <f t="shared" si="7"/>
        <v>8.2146768893756848E-3</v>
      </c>
      <c r="L58" s="29" t="str">
        <f t="shared" si="8"/>
        <v/>
      </c>
    </row>
    <row r="59" spans="1:12" s="5" customFormat="1" ht="16.95" customHeight="1">
      <c r="A59" s="142"/>
      <c r="B59" s="143"/>
      <c r="C59" s="228"/>
      <c r="D59" s="229"/>
      <c r="E59" s="230"/>
      <c r="F59" s="231"/>
      <c r="G59" s="232"/>
      <c r="H59" s="232"/>
      <c r="I59" s="232"/>
      <c r="J59" s="14" t="str">
        <f t="shared" si="6"/>
        <v/>
      </c>
      <c r="K59" s="15">
        <f t="shared" si="7"/>
        <v>8.2146768893756848E-3</v>
      </c>
      <c r="L59" s="29" t="str">
        <f t="shared" si="8"/>
        <v/>
      </c>
    </row>
    <row r="60" spans="1:12" s="5" customFormat="1" ht="16.95" customHeight="1">
      <c r="A60" s="142"/>
      <c r="B60" s="143"/>
      <c r="C60" s="228"/>
      <c r="D60" s="229"/>
      <c r="E60" s="230"/>
      <c r="F60" s="231"/>
      <c r="G60" s="232"/>
      <c r="H60" s="232"/>
      <c r="I60" s="232"/>
      <c r="J60" s="14" t="str">
        <f t="shared" si="6"/>
        <v/>
      </c>
      <c r="K60" s="15">
        <f t="shared" si="7"/>
        <v>8.2146768893756848E-3</v>
      </c>
      <c r="L60" s="29" t="str">
        <f t="shared" si="8"/>
        <v/>
      </c>
    </row>
    <row r="61" spans="1:12" s="5" customFormat="1" ht="16.95" customHeight="1">
      <c r="A61" s="142"/>
      <c r="B61" s="143"/>
      <c r="C61" s="228"/>
      <c r="D61" s="229"/>
      <c r="E61" s="230"/>
      <c r="F61" s="231"/>
      <c r="G61" s="232"/>
      <c r="H61" s="232"/>
      <c r="I61" s="232"/>
      <c r="J61" s="14" t="str">
        <f t="shared" si="6"/>
        <v/>
      </c>
      <c r="K61" s="15">
        <f t="shared" si="7"/>
        <v>8.2146768893756848E-3</v>
      </c>
      <c r="L61" s="29" t="str">
        <f t="shared" si="8"/>
        <v/>
      </c>
    </row>
    <row r="62" spans="1:12" s="5" customFormat="1" ht="16.95" customHeight="1">
      <c r="A62" s="142"/>
      <c r="B62" s="143"/>
      <c r="C62" s="228"/>
      <c r="D62" s="229"/>
      <c r="E62" s="230"/>
      <c r="F62" s="231"/>
      <c r="G62" s="232"/>
      <c r="H62" s="232"/>
      <c r="I62" s="232"/>
      <c r="J62" s="14" t="str">
        <f t="shared" si="6"/>
        <v/>
      </c>
      <c r="K62" s="15">
        <f t="shared" si="7"/>
        <v>8.2146768893756848E-3</v>
      </c>
      <c r="L62" s="29" t="str">
        <f t="shared" si="8"/>
        <v/>
      </c>
    </row>
    <row r="63" spans="1:12" s="5" customFormat="1" ht="16.95" customHeight="1">
      <c r="A63" s="142"/>
      <c r="B63" s="143"/>
      <c r="C63" s="228"/>
      <c r="D63" s="229"/>
      <c r="E63" s="230"/>
      <c r="F63" s="231"/>
      <c r="G63" s="232"/>
      <c r="H63" s="232"/>
      <c r="I63" s="232"/>
      <c r="J63" s="14" t="str">
        <f t="shared" si="6"/>
        <v/>
      </c>
      <c r="K63" s="15">
        <f t="shared" si="7"/>
        <v>8.2146768893756848E-3</v>
      </c>
      <c r="L63" s="29" t="str">
        <f t="shared" si="8"/>
        <v/>
      </c>
    </row>
    <row r="64" spans="1:12" s="5" customFormat="1" ht="16.95" customHeight="1">
      <c r="A64" s="142"/>
      <c r="B64" s="143"/>
      <c r="C64" s="228"/>
      <c r="D64" s="229"/>
      <c r="E64" s="230"/>
      <c r="F64" s="231"/>
      <c r="G64" s="232"/>
      <c r="H64" s="232"/>
      <c r="I64" s="232"/>
      <c r="J64" s="14" t="str">
        <f t="shared" si="6"/>
        <v/>
      </c>
      <c r="K64" s="15">
        <f t="shared" si="7"/>
        <v>8.2146768893756848E-3</v>
      </c>
      <c r="L64" s="29" t="str">
        <f t="shared" si="8"/>
        <v/>
      </c>
    </row>
    <row r="65" spans="1:12" s="5" customFormat="1" ht="16.95" customHeight="1">
      <c r="A65" s="142"/>
      <c r="B65" s="143"/>
      <c r="C65" s="228"/>
      <c r="D65" s="229"/>
      <c r="E65" s="230"/>
      <c r="F65" s="231"/>
      <c r="G65" s="232"/>
      <c r="H65" s="232"/>
      <c r="I65" s="232"/>
      <c r="J65" s="14" t="str">
        <f t="shared" si="6"/>
        <v/>
      </c>
      <c r="K65" s="15">
        <f t="shared" si="7"/>
        <v>8.2146768893756848E-3</v>
      </c>
      <c r="L65" s="29" t="str">
        <f t="shared" si="8"/>
        <v/>
      </c>
    </row>
    <row r="66" spans="1:12" s="5" customFormat="1" ht="16.95" customHeight="1">
      <c r="A66" s="142"/>
      <c r="B66" s="143"/>
      <c r="C66" s="228"/>
      <c r="D66" s="229"/>
      <c r="E66" s="230"/>
      <c r="F66" s="231"/>
      <c r="G66" s="232"/>
      <c r="H66" s="232"/>
      <c r="I66" s="232"/>
      <c r="J66" s="14" t="str">
        <f t="shared" si="6"/>
        <v/>
      </c>
      <c r="K66" s="15">
        <f t="shared" si="7"/>
        <v>8.2146768893756848E-3</v>
      </c>
      <c r="L66" s="29" t="str">
        <f t="shared" si="8"/>
        <v/>
      </c>
    </row>
    <row r="67" spans="1:12" s="5" customFormat="1" ht="16.95" customHeight="1">
      <c r="A67" s="142"/>
      <c r="B67" s="143"/>
      <c r="C67" s="228"/>
      <c r="D67" s="229"/>
      <c r="E67" s="230"/>
      <c r="F67" s="231"/>
      <c r="G67" s="232"/>
      <c r="H67" s="232"/>
      <c r="I67" s="232"/>
      <c r="J67" s="14" t="str">
        <f t="shared" si="6"/>
        <v/>
      </c>
      <c r="K67" s="15">
        <f t="shared" si="7"/>
        <v>8.2146768893756848E-3</v>
      </c>
      <c r="L67" s="29" t="str">
        <f t="shared" si="8"/>
        <v/>
      </c>
    </row>
    <row r="68" spans="1:12" s="5" customFormat="1" ht="16.95" customHeight="1">
      <c r="A68" s="142"/>
      <c r="B68" s="143"/>
      <c r="C68" s="228"/>
      <c r="D68" s="229"/>
      <c r="E68" s="230"/>
      <c r="F68" s="231"/>
      <c r="G68" s="232"/>
      <c r="H68" s="232"/>
      <c r="I68" s="232"/>
      <c r="J68" s="14" t="str">
        <f t="shared" si="6"/>
        <v/>
      </c>
      <c r="K68" s="15">
        <f t="shared" si="7"/>
        <v>8.2146768893756848E-3</v>
      </c>
      <c r="L68" s="29" t="str">
        <f t="shared" si="8"/>
        <v/>
      </c>
    </row>
    <row r="69" spans="1:12" s="5" customFormat="1" ht="16.95" customHeight="1">
      <c r="A69" s="142"/>
      <c r="B69" s="143"/>
      <c r="C69" s="228"/>
      <c r="D69" s="229"/>
      <c r="E69" s="230"/>
      <c r="F69" s="231"/>
      <c r="G69" s="232"/>
      <c r="H69" s="232"/>
      <c r="I69" s="232"/>
      <c r="J69" s="14" t="str">
        <f t="shared" si="6"/>
        <v/>
      </c>
      <c r="K69" s="15">
        <f t="shared" si="7"/>
        <v>8.2146768893756848E-3</v>
      </c>
      <c r="L69" s="29" t="str">
        <f t="shared" si="8"/>
        <v/>
      </c>
    </row>
    <row r="70" spans="1:12" s="6" customFormat="1" ht="44.25" customHeight="1">
      <c r="A70" s="225" t="s">
        <v>100</v>
      </c>
      <c r="B70" s="226"/>
      <c r="C70" s="226"/>
      <c r="D70" s="226"/>
      <c r="E70" s="226"/>
      <c r="F70" s="226"/>
      <c r="G70" s="226"/>
      <c r="H70" s="226"/>
      <c r="I70" s="226"/>
      <c r="J70" s="226"/>
      <c r="K70" s="227"/>
      <c r="L70" s="30">
        <f>MIN(15,ROUND(SUM(L56:L69),4))</f>
        <v>0</v>
      </c>
    </row>
    <row r="71" spans="1:12" s="2" customFormat="1" ht="52.5" customHeight="1">
      <c r="A71" s="211" t="s">
        <v>799</v>
      </c>
      <c r="B71" s="212"/>
      <c r="C71" s="212"/>
      <c r="D71" s="212"/>
      <c r="E71" s="212"/>
      <c r="F71" s="212"/>
      <c r="G71" s="212"/>
      <c r="H71" s="212"/>
      <c r="I71" s="212"/>
      <c r="J71" s="212"/>
      <c r="K71" s="213"/>
      <c r="L71" s="31">
        <v>10</v>
      </c>
    </row>
    <row r="72" spans="1:12" s="4" customFormat="1" ht="40.049999999999997" customHeight="1">
      <c r="A72" s="27" t="s">
        <v>294</v>
      </c>
      <c r="B72" s="13" t="s">
        <v>295</v>
      </c>
      <c r="C72" s="221" t="s">
        <v>101</v>
      </c>
      <c r="D72" s="222"/>
      <c r="E72" s="221" t="s">
        <v>37</v>
      </c>
      <c r="F72" s="222"/>
      <c r="G72" s="221" t="s">
        <v>296</v>
      </c>
      <c r="H72" s="223"/>
      <c r="I72" s="222"/>
      <c r="J72" s="13" t="s">
        <v>97</v>
      </c>
      <c r="K72" s="13" t="s">
        <v>98</v>
      </c>
      <c r="L72" s="28" t="s">
        <v>99</v>
      </c>
    </row>
    <row r="73" spans="1:12" s="5" customFormat="1" ht="16.95" customHeight="1">
      <c r="A73" s="142"/>
      <c r="B73" s="143"/>
      <c r="C73" s="206"/>
      <c r="D73" s="207"/>
      <c r="E73" s="208"/>
      <c r="F73" s="209"/>
      <c r="G73" s="210"/>
      <c r="H73" s="210"/>
      <c r="I73" s="210"/>
      <c r="J73" s="14" t="str">
        <f>IF(OR(ISBLANK(A73),ISBLANK(B73)),"",(B73-A73)+1)</f>
        <v/>
      </c>
      <c r="K73" s="15">
        <f>10/1826</f>
        <v>5.4764512595837896E-3</v>
      </c>
      <c r="L73" s="29" t="str">
        <f>IFERROR(ROUND(J73*K73,4),"")</f>
        <v/>
      </c>
    </row>
    <row r="74" spans="1:12" s="5" customFormat="1" ht="16.95" customHeight="1">
      <c r="A74" s="142"/>
      <c r="B74" s="143"/>
      <c r="C74" s="206"/>
      <c r="D74" s="207"/>
      <c r="E74" s="208"/>
      <c r="F74" s="209"/>
      <c r="G74" s="210"/>
      <c r="H74" s="210"/>
      <c r="I74" s="210"/>
      <c r="J74" s="14" t="str">
        <f t="shared" ref="J74:J86" si="9">IF(OR(ISBLANK(A74),ISBLANK(B74)),"",(B74-A74)+1)</f>
        <v/>
      </c>
      <c r="K74" s="15">
        <f t="shared" ref="K74:K86" si="10">10/1826</f>
        <v>5.4764512595837896E-3</v>
      </c>
      <c r="L74" s="29" t="str">
        <f t="shared" ref="L74:L86" si="11">IFERROR(ROUND(J74*K74,4),"")</f>
        <v/>
      </c>
    </row>
    <row r="75" spans="1:12" s="5" customFormat="1" ht="16.95" customHeight="1">
      <c r="A75" s="142"/>
      <c r="B75" s="143"/>
      <c r="C75" s="228"/>
      <c r="D75" s="229"/>
      <c r="E75" s="230"/>
      <c r="F75" s="231"/>
      <c r="G75" s="232"/>
      <c r="H75" s="232"/>
      <c r="I75" s="232"/>
      <c r="J75" s="14" t="str">
        <f t="shared" si="9"/>
        <v/>
      </c>
      <c r="K75" s="15">
        <f t="shared" si="10"/>
        <v>5.4764512595837896E-3</v>
      </c>
      <c r="L75" s="29" t="str">
        <f t="shared" si="11"/>
        <v/>
      </c>
    </row>
    <row r="76" spans="1:12" s="5" customFormat="1" ht="16.95" customHeight="1">
      <c r="A76" s="142"/>
      <c r="B76" s="143"/>
      <c r="C76" s="228"/>
      <c r="D76" s="229"/>
      <c r="E76" s="230"/>
      <c r="F76" s="231"/>
      <c r="G76" s="232"/>
      <c r="H76" s="232"/>
      <c r="I76" s="232"/>
      <c r="J76" s="14" t="str">
        <f t="shared" si="9"/>
        <v/>
      </c>
      <c r="K76" s="15">
        <f t="shared" si="10"/>
        <v>5.4764512595837896E-3</v>
      </c>
      <c r="L76" s="29" t="str">
        <f t="shared" si="11"/>
        <v/>
      </c>
    </row>
    <row r="77" spans="1:12" s="5" customFormat="1" ht="16.95" customHeight="1">
      <c r="A77" s="142"/>
      <c r="B77" s="143"/>
      <c r="C77" s="228"/>
      <c r="D77" s="229"/>
      <c r="E77" s="230"/>
      <c r="F77" s="231"/>
      <c r="G77" s="232"/>
      <c r="H77" s="232"/>
      <c r="I77" s="232"/>
      <c r="J77" s="14" t="str">
        <f t="shared" si="9"/>
        <v/>
      </c>
      <c r="K77" s="15">
        <f t="shared" si="10"/>
        <v>5.4764512595837896E-3</v>
      </c>
      <c r="L77" s="29" t="str">
        <f t="shared" si="11"/>
        <v/>
      </c>
    </row>
    <row r="78" spans="1:12" s="5" customFormat="1" ht="16.95" customHeight="1">
      <c r="A78" s="142"/>
      <c r="B78" s="143"/>
      <c r="C78" s="228"/>
      <c r="D78" s="229"/>
      <c r="E78" s="230"/>
      <c r="F78" s="231"/>
      <c r="G78" s="232"/>
      <c r="H78" s="232"/>
      <c r="I78" s="232"/>
      <c r="J78" s="14" t="str">
        <f t="shared" si="9"/>
        <v/>
      </c>
      <c r="K78" s="15">
        <f t="shared" si="10"/>
        <v>5.4764512595837896E-3</v>
      </c>
      <c r="L78" s="29" t="str">
        <f t="shared" si="11"/>
        <v/>
      </c>
    </row>
    <row r="79" spans="1:12" s="5" customFormat="1" ht="16.95" customHeight="1">
      <c r="A79" s="142"/>
      <c r="B79" s="143"/>
      <c r="C79" s="228"/>
      <c r="D79" s="229"/>
      <c r="E79" s="230"/>
      <c r="F79" s="231"/>
      <c r="G79" s="232"/>
      <c r="H79" s="232"/>
      <c r="I79" s="232"/>
      <c r="J79" s="14" t="str">
        <f t="shared" si="9"/>
        <v/>
      </c>
      <c r="K79" s="15">
        <f t="shared" si="10"/>
        <v>5.4764512595837896E-3</v>
      </c>
      <c r="L79" s="29" t="str">
        <f t="shared" si="11"/>
        <v/>
      </c>
    </row>
    <row r="80" spans="1:12" s="5" customFormat="1" ht="16.95" customHeight="1">
      <c r="A80" s="142"/>
      <c r="B80" s="143"/>
      <c r="C80" s="228"/>
      <c r="D80" s="229"/>
      <c r="E80" s="230"/>
      <c r="F80" s="231"/>
      <c r="G80" s="232"/>
      <c r="H80" s="232"/>
      <c r="I80" s="232"/>
      <c r="J80" s="14" t="str">
        <f t="shared" si="9"/>
        <v/>
      </c>
      <c r="K80" s="15">
        <f t="shared" si="10"/>
        <v>5.4764512595837896E-3</v>
      </c>
      <c r="L80" s="29" t="str">
        <f t="shared" si="11"/>
        <v/>
      </c>
    </row>
    <row r="81" spans="1:12" s="5" customFormat="1" ht="16.95" customHeight="1">
      <c r="A81" s="142"/>
      <c r="B81" s="143"/>
      <c r="C81" s="228"/>
      <c r="D81" s="229"/>
      <c r="E81" s="230"/>
      <c r="F81" s="231"/>
      <c r="G81" s="232"/>
      <c r="H81" s="232"/>
      <c r="I81" s="232"/>
      <c r="J81" s="14" t="str">
        <f t="shared" si="9"/>
        <v/>
      </c>
      <c r="K81" s="15">
        <f t="shared" si="10"/>
        <v>5.4764512595837896E-3</v>
      </c>
      <c r="L81" s="29" t="str">
        <f t="shared" si="11"/>
        <v/>
      </c>
    </row>
    <row r="82" spans="1:12" s="5" customFormat="1" ht="16.95" customHeight="1">
      <c r="A82" s="142"/>
      <c r="B82" s="143"/>
      <c r="C82" s="228"/>
      <c r="D82" s="229"/>
      <c r="E82" s="230"/>
      <c r="F82" s="231"/>
      <c r="G82" s="232"/>
      <c r="H82" s="232"/>
      <c r="I82" s="232"/>
      <c r="J82" s="14" t="str">
        <f t="shared" si="9"/>
        <v/>
      </c>
      <c r="K82" s="15">
        <f t="shared" si="10"/>
        <v>5.4764512595837896E-3</v>
      </c>
      <c r="L82" s="29" t="str">
        <f t="shared" si="11"/>
        <v/>
      </c>
    </row>
    <row r="83" spans="1:12" s="5" customFormat="1" ht="16.95" customHeight="1">
      <c r="A83" s="142"/>
      <c r="B83" s="143"/>
      <c r="C83" s="228"/>
      <c r="D83" s="229"/>
      <c r="E83" s="230"/>
      <c r="F83" s="231"/>
      <c r="G83" s="232"/>
      <c r="H83" s="232"/>
      <c r="I83" s="232"/>
      <c r="J83" s="14" t="str">
        <f t="shared" si="9"/>
        <v/>
      </c>
      <c r="K83" s="15">
        <f t="shared" si="10"/>
        <v>5.4764512595837896E-3</v>
      </c>
      <c r="L83" s="29" t="str">
        <f t="shared" si="11"/>
        <v/>
      </c>
    </row>
    <row r="84" spans="1:12" s="5" customFormat="1" ht="16.95" customHeight="1">
      <c r="A84" s="142"/>
      <c r="B84" s="143"/>
      <c r="C84" s="228"/>
      <c r="D84" s="229"/>
      <c r="E84" s="230"/>
      <c r="F84" s="231"/>
      <c r="G84" s="232"/>
      <c r="H84" s="232"/>
      <c r="I84" s="232"/>
      <c r="J84" s="14" t="str">
        <f t="shared" si="9"/>
        <v/>
      </c>
      <c r="K84" s="15">
        <f t="shared" si="10"/>
        <v>5.4764512595837896E-3</v>
      </c>
      <c r="L84" s="29" t="str">
        <f t="shared" si="11"/>
        <v/>
      </c>
    </row>
    <row r="85" spans="1:12" s="5" customFormat="1" ht="16.95" customHeight="1">
      <c r="A85" s="142"/>
      <c r="B85" s="143"/>
      <c r="C85" s="228"/>
      <c r="D85" s="229"/>
      <c r="E85" s="230"/>
      <c r="F85" s="231"/>
      <c r="G85" s="232"/>
      <c r="H85" s="232"/>
      <c r="I85" s="232"/>
      <c r="J85" s="14" t="str">
        <f t="shared" si="9"/>
        <v/>
      </c>
      <c r="K85" s="15">
        <f t="shared" si="10"/>
        <v>5.4764512595837896E-3</v>
      </c>
      <c r="L85" s="29" t="str">
        <f t="shared" si="11"/>
        <v/>
      </c>
    </row>
    <row r="86" spans="1:12" s="5" customFormat="1" ht="16.95" customHeight="1">
      <c r="A86" s="142"/>
      <c r="B86" s="143"/>
      <c r="C86" s="228"/>
      <c r="D86" s="229"/>
      <c r="E86" s="230"/>
      <c r="F86" s="231"/>
      <c r="G86" s="232"/>
      <c r="H86" s="232"/>
      <c r="I86" s="232"/>
      <c r="J86" s="14" t="str">
        <f t="shared" si="9"/>
        <v/>
      </c>
      <c r="K86" s="15">
        <f t="shared" si="10"/>
        <v>5.4764512595837896E-3</v>
      </c>
      <c r="L86" s="29" t="str">
        <f t="shared" si="11"/>
        <v/>
      </c>
    </row>
    <row r="87" spans="1:12" s="6" customFormat="1" ht="44.25" customHeight="1">
      <c r="A87" s="243" t="s">
        <v>103</v>
      </c>
      <c r="B87" s="244"/>
      <c r="C87" s="244"/>
      <c r="D87" s="244"/>
      <c r="E87" s="244"/>
      <c r="F87" s="244"/>
      <c r="G87" s="244"/>
      <c r="H87" s="244"/>
      <c r="I87" s="244"/>
      <c r="J87" s="244"/>
      <c r="K87" s="244"/>
      <c r="L87" s="34">
        <f>MIN(10,ROUND(SUM(L73:L86),4))</f>
        <v>0</v>
      </c>
    </row>
    <row r="88" spans="1:12" s="6" customFormat="1" ht="44.25" customHeight="1">
      <c r="A88" s="243" t="s">
        <v>289</v>
      </c>
      <c r="B88" s="244"/>
      <c r="C88" s="244"/>
      <c r="D88" s="244"/>
      <c r="E88" s="244"/>
      <c r="F88" s="244"/>
      <c r="G88" s="244"/>
      <c r="H88" s="244"/>
      <c r="I88" s="244"/>
      <c r="J88" s="244"/>
      <c r="K88" s="244"/>
      <c r="L88" s="34">
        <f>MIN(40,ROUND(SUM(L36+L53+L70+L87),4))</f>
        <v>0</v>
      </c>
    </row>
    <row r="89" spans="1:12" s="8" customFormat="1" ht="15">
      <c r="A89" s="35"/>
      <c r="B89" s="16"/>
      <c r="C89" s="16"/>
      <c r="D89" s="16"/>
      <c r="E89" s="16"/>
      <c r="F89" s="16"/>
      <c r="G89" s="16"/>
      <c r="H89" s="16"/>
      <c r="I89" s="16"/>
      <c r="J89" s="16"/>
      <c r="K89" s="16"/>
      <c r="L89" s="36"/>
    </row>
    <row r="90" spans="1:12" s="6" customFormat="1" ht="49.8" customHeight="1">
      <c r="A90" s="37"/>
      <c r="B90" s="38" t="s">
        <v>277</v>
      </c>
      <c r="C90" s="247"/>
      <c r="D90" s="247"/>
      <c r="E90" s="247"/>
      <c r="F90" s="247"/>
      <c r="G90" s="39" t="s">
        <v>278</v>
      </c>
      <c r="H90" s="60"/>
      <c r="I90" s="19"/>
      <c r="J90" s="19"/>
      <c r="K90" s="19"/>
      <c r="L90" s="41"/>
    </row>
    <row r="91" spans="1:12" s="10" customFormat="1" ht="48.6" customHeight="1">
      <c r="A91" s="42"/>
      <c r="B91" s="245"/>
      <c r="C91" s="245"/>
      <c r="D91" s="245"/>
      <c r="E91" s="245"/>
      <c r="F91" s="245"/>
      <c r="G91" s="245"/>
      <c r="H91" s="245"/>
      <c r="I91" s="245"/>
      <c r="J91" s="245"/>
      <c r="K91" s="245"/>
      <c r="L91" s="41"/>
    </row>
    <row r="92" spans="1:12" s="6" customFormat="1" ht="142.19999999999999" customHeight="1">
      <c r="A92" s="37"/>
      <c r="B92" s="246" t="s">
        <v>785</v>
      </c>
      <c r="C92" s="246"/>
      <c r="D92" s="246"/>
      <c r="E92" s="246"/>
      <c r="F92" s="246"/>
      <c r="G92" s="246"/>
      <c r="H92" s="246"/>
      <c r="I92" s="246"/>
      <c r="J92" s="246"/>
      <c r="K92" s="246"/>
      <c r="L92" s="41"/>
    </row>
    <row r="93" spans="1:12" s="6" customFormat="1" ht="15">
      <c r="A93" s="37"/>
      <c r="B93" s="43"/>
      <c r="C93" s="43"/>
      <c r="D93" s="43"/>
      <c r="E93" s="43"/>
      <c r="F93" s="43"/>
      <c r="G93" s="43"/>
      <c r="L93" s="44"/>
    </row>
    <row r="94" spans="1:12" s="6" customFormat="1" ht="15.6">
      <c r="A94" s="37"/>
      <c r="B94" s="43"/>
      <c r="C94" s="45" t="s">
        <v>279</v>
      </c>
      <c r="D94" s="248"/>
      <c r="E94" s="248"/>
      <c r="F94" s="46" t="s">
        <v>280</v>
      </c>
      <c r="G94" s="46"/>
      <c r="L94" s="44"/>
    </row>
    <row r="95" spans="1:12" s="6" customFormat="1" ht="15">
      <c r="A95" s="37"/>
      <c r="B95" s="43"/>
      <c r="C95" s="46"/>
      <c r="D95" s="46"/>
      <c r="E95" s="46"/>
      <c r="F95" s="46"/>
      <c r="G95" s="46"/>
      <c r="L95" s="44"/>
    </row>
    <row r="96" spans="1:12" s="6" customFormat="1" ht="15.6">
      <c r="A96" s="37"/>
      <c r="C96" s="40"/>
      <c r="D96" s="47" t="s">
        <v>281</v>
      </c>
      <c r="E96" s="40"/>
      <c r="F96" s="249" t="s">
        <v>284</v>
      </c>
      <c r="G96" s="249"/>
      <c r="H96" s="48"/>
      <c r="I96" s="49"/>
      <c r="L96" s="44"/>
    </row>
    <row r="97" spans="1:12" s="6" customFormat="1" ht="15">
      <c r="A97" s="37"/>
      <c r="B97" s="43"/>
      <c r="C97" s="46"/>
      <c r="D97" s="46"/>
      <c r="E97" s="46"/>
      <c r="F97" s="46"/>
      <c r="G97" s="46"/>
      <c r="L97" s="44"/>
    </row>
    <row r="98" spans="1:12" s="6" customFormat="1" ht="15.6">
      <c r="A98" s="37"/>
      <c r="B98" s="43"/>
      <c r="C98" s="50"/>
      <c r="D98" s="51"/>
      <c r="E98" s="52" t="s">
        <v>282</v>
      </c>
      <c r="F98" s="51"/>
      <c r="G98" s="46"/>
      <c r="I98" s="53"/>
      <c r="J98" s="53"/>
      <c r="L98" s="44"/>
    </row>
    <row r="99" spans="1:12" s="6" customFormat="1" ht="122.4" customHeight="1" thickBot="1">
      <c r="A99" s="54"/>
      <c r="B99" s="55"/>
      <c r="C99" s="56" t="s">
        <v>283</v>
      </c>
      <c r="D99" s="57"/>
      <c r="E99" s="242"/>
      <c r="F99" s="242"/>
      <c r="G99" s="242"/>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TT5YIHBJqBo2AuqXEEUu8D/WGDvuK0EXbtPJykFPWJ6rfCpRNandk9KdKJSsQwVLPSLdTwduYobPb+emzSl/Xw==" saltValue="e35eATw38g0FIG0QusyhsQ=="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c r="A1" s="250"/>
      <c r="B1" s="250"/>
      <c r="C1" s="250"/>
      <c r="D1" s="250"/>
      <c r="E1" s="250"/>
      <c r="F1" s="250"/>
      <c r="G1" s="250"/>
      <c r="H1" s="250"/>
      <c r="I1" s="250"/>
      <c r="J1" s="250"/>
      <c r="K1" s="250"/>
      <c r="L1" s="250"/>
      <c r="M1" s="250"/>
      <c r="N1" s="250"/>
      <c r="O1" s="250"/>
      <c r="P1" s="62"/>
      <c r="Q1" s="63"/>
      <c r="R1" s="63"/>
      <c r="S1" s="63"/>
    </row>
    <row r="2" spans="1:25" s="67" customFormat="1" ht="46.2" hidden="1" thickBot="1">
      <c r="A2" s="251"/>
      <c r="B2" s="251"/>
      <c r="C2" s="251"/>
      <c r="D2" s="251"/>
      <c r="E2" s="251"/>
      <c r="F2" s="251"/>
      <c r="G2" s="251"/>
      <c r="H2" s="251"/>
      <c r="I2" s="251"/>
      <c r="J2" s="251"/>
      <c r="K2" s="251"/>
      <c r="L2" s="251"/>
      <c r="M2" s="251"/>
      <c r="N2" s="251"/>
      <c r="O2" s="251"/>
      <c r="P2" s="65"/>
      <c r="Q2" s="66"/>
      <c r="R2" s="66"/>
      <c r="S2" s="66"/>
    </row>
    <row r="3" spans="1:25" s="64" customFormat="1" ht="14.4" hidden="1" thickBot="1">
      <c r="A3" s="252"/>
      <c r="B3" s="252"/>
      <c r="C3" s="252"/>
      <c r="G3" s="68"/>
      <c r="H3" s="68"/>
      <c r="Q3" s="63"/>
      <c r="R3" s="63"/>
      <c r="S3" s="63"/>
    </row>
    <row r="4" spans="1:25" s="64" customFormat="1" ht="15" hidden="1" thickBot="1">
      <c r="A4" s="253"/>
      <c r="B4" s="253"/>
      <c r="C4" s="253"/>
      <c r="D4" s="253"/>
      <c r="E4" s="253"/>
      <c r="F4" s="253"/>
      <c r="G4" s="253"/>
      <c r="H4" s="253"/>
      <c r="I4" s="253"/>
      <c r="J4" s="253"/>
      <c r="K4" s="253"/>
      <c r="L4" s="253"/>
      <c r="M4" s="253"/>
      <c r="N4" s="253"/>
      <c r="O4" s="253"/>
      <c r="P4" s="69"/>
      <c r="Q4" s="70"/>
      <c r="R4" s="70"/>
      <c r="S4" s="70"/>
      <c r="W4" s="71"/>
    </row>
    <row r="5" spans="1:25" ht="27" thickBot="1">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c r="A282" s="85" t="s">
        <v>582</v>
      </c>
      <c r="B282" s="109"/>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c r="G458" s="68"/>
      <c r="H458" s="68"/>
      <c r="M458" s="64">
        <f>SUBTOTAL(9,M11:M455)</f>
        <v>4</v>
      </c>
      <c r="Q458" s="63"/>
      <c r="R458" s="63"/>
      <c r="S458" s="63"/>
    </row>
    <row r="459" spans="1:25" s="64" customFormat="1">
      <c r="G459" s="68"/>
      <c r="H459" s="68"/>
      <c r="J459" s="64">
        <f>SUM(J6:J456)</f>
        <v>471</v>
      </c>
      <c r="Q459" s="63"/>
      <c r="R459" s="63"/>
      <c r="S459" s="63"/>
    </row>
    <row r="460" spans="1:25">
      <c r="J460" s="84">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2022-09-29T13:32:16Z</dcterms:modified>
</cp:coreProperties>
</file>